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รายงานผลการใช้จ่าย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<sst xmlns="http://schemas.openxmlformats.org/spreadsheetml/2006/main" count="40" uniqueCount="37">
  <si>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องค์การบริหารส่วนตำบลนาอุดม</t>
  </si>
  <si>
    <t>อำเภอนิคมคำสร้อย  จังหวัดมุกดาหาร</t>
  </si>
  <si>
    <t>งบประมาณอนุมัติ
(บาท)</t>
  </si>
  <si>
    <t>โอนเพิ่ม
(บาท)</t>
  </si>
  <si>
    <t>โอนลด
(บาท)</t>
  </si>
  <si>
    <t>รวมทั้งหมด</t>
  </si>
  <si>
    <t>แผนงานงบกลาง</t>
  </si>
  <si>
    <t xml:space="preserve">   งบกลาง</t>
  </si>
  <si>
    <t>แผนงานบริหารทั่วไป</t>
  </si>
  <si>
    <t xml:space="preserve">   งานบริหารทั่วไป</t>
  </si>
  <si>
    <t xml:space="preserve">   งานบริหารงานคลัง</t>
  </si>
  <si>
    <t>แผนงานการรักษาความสงบภายใน</t>
  </si>
  <si>
    <t xml:space="preserve">   งานบริหารทั่วไปเกี่ยวกับการรักษาความสงบภายใน</t>
  </si>
  <si>
    <t xml:space="preserve">   งานป้องกันภัยฝ่ายพลเรือนและระงับอัคคีภัย</t>
  </si>
  <si>
    <t>แผนงานการศึกษา</t>
  </si>
  <si>
    <t>แผนงานสาธารณสุข</t>
  </si>
  <si>
    <t>แผนงานเคหะและชุมชน</t>
  </si>
  <si>
    <t>แผนงานสร้างความเข้มแข็งของชุมชน</t>
  </si>
  <si>
    <t xml:space="preserve">   งานบริหารทั่วไปเกี่ยวกับการศึกษา</t>
  </si>
  <si>
    <t xml:space="preserve">   งานระดับก่อนวัยเรียนและประถมศึกษา</t>
  </si>
  <si>
    <t xml:space="preserve">   งานบริการสาธารณสุขและงานสาธารณสุขอื่น</t>
  </si>
  <si>
    <t xml:space="preserve">   งานบริหารทั่วไปเกี่ยวกับเคหะและชุมชน</t>
  </si>
  <si>
    <t xml:space="preserve">   งานไฟฟ้าถนน</t>
  </si>
  <si>
    <t xml:space="preserve">   งานส่งเสริมและสนับสนุนความเข้มแข็งชุมชน</t>
  </si>
  <si>
    <t>แผนงานศาสนาวัฒนธรรมและนันทนาการ</t>
  </si>
  <si>
    <t xml:space="preserve">   งานกีฬาและนันทนาการ</t>
  </si>
  <si>
    <t xml:space="preserve">   งานศาสนาวัฒนธรรมท้องถิ่น</t>
  </si>
  <si>
    <t>แผนงานอุตสาหกรรมและการโยธา</t>
  </si>
  <si>
    <t xml:space="preserve">   งานก่อสร้างโครงสร้างพื้นฐาน</t>
  </si>
  <si>
    <t xml:space="preserve">   งานอนุรักษ์แหล่งน้ำและป่าไม้</t>
  </si>
  <si>
    <t>แผนงาน/งาน</t>
  </si>
  <si>
    <t>งบประมาณทั้งสิ้น
(บาท)</t>
  </si>
  <si>
    <t>งบประมาณที่เบิกจ่าย</t>
  </si>
  <si>
    <t>จำนวนเงิน</t>
  </si>
  <si>
    <t>ร้อยละ</t>
  </si>
  <si>
    <t xml:space="preserve">งบประมาณคงเหลือ
</t>
  </si>
  <si>
    <t>รายงานผลการใช้จ่ายงบประมาณ ประจำปี พ.ศ.2564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</si>
</sst>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#?/?"/>
    <numFmt numFmtId="173" formatCode="#??/??"/>
    <numFmt numFmtId="174" formatCode="m/d/yy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[$-1041E]#,##0.00;\-#,##0.00"/>
    <numFmt numFmtId="185" formatCode="#,##0.00_ ;\-#,##0.00\ "/>
    <numFmt numFmtId="186" formatCode="0.00000"/>
    <numFmt numFmtId="187" formatCode="0.0000"/>
    <numFmt numFmtId="188" formatCode="0.000"/>
  </numFmts>
  <fonts count="39">
    <font>
      <sz val="10"/>
      <name val="Arial"/>
      <family val="0"/>
    </font>
    <font>
      <b/>
      <sz val="13"/>
      <color indexed="8"/>
      <name val="TH SarabunPSK"/>
      <family val="2"/>
    </font>
    <font>
      <sz val="13"/>
      <name val="TH SarabunPSK"/>
      <family val="2"/>
    </font>
    <font>
      <sz val="13"/>
      <color indexed="8"/>
      <name val="TH SarabunPSK"/>
      <family val="2"/>
    </font>
    <font>
      <b/>
      <sz val="13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184" fontId="3" fillId="0" borderId="10" xfId="0" applyNumberFormat="1" applyFont="1" applyBorder="1" applyAlignment="1" applyProtection="1">
      <alignment horizontal="right" vertical="top" wrapText="1" readingOrder="1"/>
      <protection locked="0"/>
    </xf>
    <xf numFmtId="184" fontId="1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0" xfId="0" applyFont="1" applyAlignment="1">
      <alignment horizontal="left"/>
    </xf>
    <xf numFmtId="0" fontId="1" fillId="33" borderId="11" xfId="0" applyFont="1" applyFill="1" applyBorder="1" applyAlignment="1" applyProtection="1">
      <alignment horizontal="center" vertical="center" wrapText="1" readingOrder="1"/>
      <protection locked="0"/>
    </xf>
    <xf numFmtId="2" fontId="2" fillId="0" borderId="12" xfId="0" applyNumberFormat="1" applyFont="1" applyBorder="1" applyAlignment="1" applyProtection="1">
      <alignment vertical="top" wrapText="1"/>
      <protection locked="0"/>
    </xf>
    <xf numFmtId="2" fontId="2" fillId="0" borderId="0" xfId="0" applyNumberFormat="1" applyFont="1" applyAlignment="1">
      <alignment/>
    </xf>
    <xf numFmtId="0" fontId="1" fillId="33" borderId="13" xfId="0" applyFont="1" applyFill="1" applyBorder="1" applyAlignment="1" applyProtection="1">
      <alignment horizontal="center" vertical="center" wrapText="1" readingOrder="1"/>
      <protection locked="0"/>
    </xf>
    <xf numFmtId="0" fontId="1" fillId="33" borderId="14" xfId="0" applyFont="1" applyFill="1" applyBorder="1" applyAlignment="1" applyProtection="1">
      <alignment horizontal="center" vertical="center" wrapText="1" readingOrder="1"/>
      <protection locked="0"/>
    </xf>
    <xf numFmtId="0" fontId="1" fillId="33" borderId="15" xfId="0" applyFont="1" applyFill="1" applyBorder="1" applyAlignment="1" applyProtection="1">
      <alignment horizontal="center" vertical="center" wrapText="1" readingOrder="1"/>
      <protection locked="0"/>
    </xf>
    <xf numFmtId="0" fontId="1" fillId="33" borderId="16" xfId="0" applyFont="1" applyFill="1" applyBorder="1" applyAlignment="1" applyProtection="1">
      <alignment horizontal="center" vertical="center" wrapText="1" readingOrder="1"/>
      <protection locked="0"/>
    </xf>
    <xf numFmtId="0" fontId="1" fillId="33" borderId="12" xfId="0" applyFont="1" applyFill="1" applyBorder="1" applyAlignment="1" applyProtection="1">
      <alignment horizontal="center" vertical="center" wrapText="1" readingOrder="1"/>
      <protection locked="0"/>
    </xf>
    <xf numFmtId="184" fontId="1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1" fillId="33" borderId="17" xfId="0" applyFont="1" applyFill="1" applyBorder="1" applyAlignment="1" applyProtection="1">
      <alignment horizontal="center" vertical="center" wrapText="1" readingOrder="1"/>
      <protection locked="0"/>
    </xf>
    <xf numFmtId="0" fontId="1" fillId="33" borderId="18" xfId="0" applyFont="1" applyFill="1" applyBorder="1" applyAlignment="1" applyProtection="1">
      <alignment horizontal="center" vertical="center" wrapText="1" readingOrder="1"/>
      <protection locked="0"/>
    </xf>
    <xf numFmtId="0" fontId="1" fillId="33" borderId="19" xfId="0" applyFont="1" applyFill="1" applyBorder="1" applyAlignment="1" applyProtection="1">
      <alignment horizontal="center" vertical="center" wrapText="1" readingOrder="1"/>
      <protection locked="0"/>
    </xf>
    <xf numFmtId="0" fontId="1" fillId="33" borderId="20" xfId="0" applyFont="1" applyFill="1" applyBorder="1" applyAlignment="1" applyProtection="1">
      <alignment horizontal="center" vertical="center" wrapText="1" readingOrder="1"/>
      <protection locked="0"/>
    </xf>
    <xf numFmtId="0" fontId="1" fillId="33" borderId="21" xfId="0" applyFont="1" applyFill="1" applyBorder="1" applyAlignment="1" applyProtection="1">
      <alignment horizontal="center" vertical="center" wrapText="1" readingOrder="1"/>
      <protection locked="0"/>
    </xf>
    <xf numFmtId="0" fontId="1" fillId="33" borderId="11" xfId="0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right" vertical="top" wrapText="1" readingOrder="1"/>
      <protection locked="0"/>
    </xf>
    <xf numFmtId="0" fontId="2" fillId="0" borderId="16" xfId="0" applyFont="1" applyBorder="1" applyAlignment="1" applyProtection="1">
      <alignment vertical="top" wrapText="1"/>
      <protection locked="0"/>
    </xf>
    <xf numFmtId="184" fontId="4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13" xfId="0" applyFont="1" applyBorder="1" applyAlignment="1" applyProtection="1">
      <alignment horizontal="left" vertical="top" wrapText="1" readingOrder="1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184" fontId="3" fillId="0" borderId="10" xfId="0" applyNumberFormat="1" applyFont="1" applyBorder="1" applyAlignment="1" applyProtection="1">
      <alignment horizontal="right" vertical="top" wrapText="1" readingOrder="1"/>
      <protection locked="0"/>
    </xf>
    <xf numFmtId="184" fontId="2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2" xfId="0" applyFont="1" applyBorder="1" applyAlignment="1" applyProtection="1">
      <alignment horizontal="right" vertical="top" wrapText="1"/>
      <protection locked="0"/>
    </xf>
    <xf numFmtId="0" fontId="1" fillId="0" borderId="10" xfId="0" applyFont="1" applyBorder="1" applyAlignment="1" applyProtection="1">
      <alignment horizontal="left" vertical="top" wrapText="1" readingOrder="1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184" fontId="1" fillId="0" borderId="15" xfId="0" applyNumberFormat="1" applyFont="1" applyBorder="1" applyAlignment="1" applyProtection="1">
      <alignment horizontal="right" vertical="top" wrapText="1" readingOrder="1"/>
      <protection locked="0"/>
    </xf>
    <xf numFmtId="184" fontId="1" fillId="0" borderId="12" xfId="0" applyNumberFormat="1" applyFont="1" applyBorder="1" applyAlignment="1" applyProtection="1">
      <alignment horizontal="right" vertical="top" wrapText="1" readingOrder="1"/>
      <protection locked="0"/>
    </xf>
    <xf numFmtId="184" fontId="4" fillId="0" borderId="15" xfId="0" applyNumberFormat="1" applyFont="1" applyBorder="1" applyAlignment="1" applyProtection="1">
      <alignment horizontal="right" vertical="top" wrapText="1" readingOrder="1"/>
      <protection locked="0"/>
    </xf>
    <xf numFmtId="184" fontId="4" fillId="0" borderId="12" xfId="0" applyNumberFormat="1" applyFont="1" applyBorder="1" applyAlignment="1" applyProtection="1">
      <alignment horizontal="right" vertical="top" wrapText="1" readingOrder="1"/>
      <protection locked="0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vertical="center" wrapText="1" readingOrder="1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A9A9A9"/>
      <rgbColor rgb="000000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V1"/>
    </sheetView>
  </sheetViews>
  <sheetFormatPr defaultColWidth="9.140625" defaultRowHeight="12.75"/>
  <cols>
    <col min="1" max="1" width="11.28125" style="1" customWidth="1"/>
    <col min="2" max="2" width="4.57421875" style="1" customWidth="1"/>
    <col min="3" max="3" width="7.28125" style="1" customWidth="1"/>
    <col min="4" max="4" width="8.57421875" style="1" customWidth="1"/>
    <col min="5" max="5" width="2.28125" style="1" customWidth="1"/>
    <col min="6" max="6" width="0.13671875" style="1" customWidth="1"/>
    <col min="7" max="7" width="0.71875" style="1" customWidth="1"/>
    <col min="8" max="8" width="4.57421875" style="1" customWidth="1"/>
    <col min="9" max="9" width="13.57421875" style="1" customWidth="1"/>
    <col min="10" max="10" width="0.85546875" style="1" customWidth="1"/>
    <col min="11" max="11" width="11.8515625" style="1" customWidth="1"/>
    <col min="12" max="12" width="3.00390625" style="1" customWidth="1"/>
    <col min="13" max="13" width="8.7109375" style="1" customWidth="1"/>
    <col min="14" max="14" width="7.140625" style="1" customWidth="1"/>
    <col min="15" max="15" width="4.57421875" style="1" customWidth="1"/>
    <col min="16" max="16" width="11.140625" style="1" customWidth="1"/>
    <col min="17" max="17" width="0.5625" style="1" customWidth="1"/>
    <col min="18" max="18" width="7.28125" style="1" customWidth="1"/>
    <col min="19" max="19" width="1.28515625" style="1" customWidth="1"/>
    <col min="20" max="20" width="13.7109375" style="1" customWidth="1"/>
    <col min="21" max="21" width="0" style="1" hidden="1" customWidth="1"/>
    <col min="22" max="22" width="0.13671875" style="1" customWidth="1"/>
    <col min="23" max="23" width="7.00390625" style="1" customWidth="1"/>
    <col min="24" max="16384" width="9.140625" style="1" customWidth="1"/>
  </cols>
  <sheetData>
    <row r="1" spans="1:22" ht="18" customHeight="1">
      <c r="A1" s="39" t="s">
        <v>36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8" customHeight="1">
      <c r="A2" s="41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8" customHeight="1">
      <c r="A3" s="41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18" customHeight="1">
      <c r="A4" s="4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ht="409.5" customHeight="1" hidden="1"/>
    <row r="6" ht="0.75" customHeight="1"/>
    <row r="7" spans="1:23" ht="34.5" customHeight="1">
      <c r="A7" s="16" t="s">
        <v>30</v>
      </c>
      <c r="B7" s="17"/>
      <c r="C7" s="17"/>
      <c r="D7" s="17"/>
      <c r="E7" s="17"/>
      <c r="F7" s="17"/>
      <c r="G7" s="17"/>
      <c r="H7" s="18"/>
      <c r="I7" s="16" t="s">
        <v>2</v>
      </c>
      <c r="J7" s="18"/>
      <c r="K7" s="20" t="s">
        <v>3</v>
      </c>
      <c r="L7" s="16" t="s">
        <v>4</v>
      </c>
      <c r="M7" s="18"/>
      <c r="N7" s="16" t="s">
        <v>31</v>
      </c>
      <c r="O7" s="18"/>
      <c r="P7" s="11" t="s">
        <v>32</v>
      </c>
      <c r="Q7" s="12"/>
      <c r="R7" s="13"/>
      <c r="S7" s="38" t="s">
        <v>35</v>
      </c>
      <c r="T7" s="15"/>
      <c r="W7" s="2"/>
    </row>
    <row r="8" spans="1:23" ht="17.25" customHeight="1">
      <c r="A8" s="9"/>
      <c r="B8" s="19"/>
      <c r="C8" s="19"/>
      <c r="D8" s="19"/>
      <c r="E8" s="19"/>
      <c r="F8" s="19"/>
      <c r="G8" s="19"/>
      <c r="H8" s="10"/>
      <c r="I8" s="9"/>
      <c r="J8" s="10"/>
      <c r="K8" s="21"/>
      <c r="L8" s="9"/>
      <c r="M8" s="10"/>
      <c r="N8" s="9"/>
      <c r="O8" s="10"/>
      <c r="P8" s="9" t="s">
        <v>33</v>
      </c>
      <c r="Q8" s="10"/>
      <c r="R8" s="6" t="s">
        <v>34</v>
      </c>
      <c r="S8" s="9" t="s">
        <v>33</v>
      </c>
      <c r="T8" s="10"/>
      <c r="U8" s="6" t="s">
        <v>34</v>
      </c>
      <c r="W8" s="2" t="s">
        <v>34</v>
      </c>
    </row>
    <row r="9" spans="1:24" ht="17.25" customHeight="1">
      <c r="A9" s="30" t="s">
        <v>6</v>
      </c>
      <c r="B9" s="31"/>
      <c r="C9" s="31"/>
      <c r="D9" s="31"/>
      <c r="E9" s="31"/>
      <c r="F9" s="31"/>
      <c r="G9" s="31"/>
      <c r="H9" s="32"/>
      <c r="I9" s="14">
        <v>13105015</v>
      </c>
      <c r="J9" s="15"/>
      <c r="K9" s="4">
        <v>848114</v>
      </c>
      <c r="L9" s="24">
        <v>57000</v>
      </c>
      <c r="M9" s="15"/>
      <c r="N9" s="24">
        <f>I9+K9-L9</f>
        <v>13896129</v>
      </c>
      <c r="O9" s="15"/>
      <c r="P9" s="14">
        <v>13129119</v>
      </c>
      <c r="Q9" s="15"/>
      <c r="R9" s="7">
        <f>P9*100/N9</f>
        <v>94.48040529848276</v>
      </c>
      <c r="S9" s="14">
        <v>767010</v>
      </c>
      <c r="T9" s="15"/>
      <c r="W9" s="4">
        <f>S9*100/N9</f>
        <v>5.519594701517235</v>
      </c>
      <c r="X9" s="8">
        <f>R9+W9</f>
        <v>100</v>
      </c>
    </row>
    <row r="10" spans="1:24" ht="17.25" customHeight="1">
      <c r="A10" s="25" t="s">
        <v>7</v>
      </c>
      <c r="B10" s="26"/>
      <c r="C10" s="26"/>
      <c r="D10" s="26"/>
      <c r="E10" s="26"/>
      <c r="F10" s="26"/>
      <c r="G10" s="26"/>
      <c r="H10" s="26"/>
      <c r="I10" s="27">
        <v>13105015</v>
      </c>
      <c r="J10" s="15"/>
      <c r="K10" s="3">
        <v>848114</v>
      </c>
      <c r="L10" s="28">
        <v>57000</v>
      </c>
      <c r="M10" s="15"/>
      <c r="N10" s="28">
        <f aca="true" t="shared" si="0" ref="N10:N32">I10+K10-L10</f>
        <v>13896129</v>
      </c>
      <c r="O10" s="15"/>
      <c r="P10" s="27">
        <v>13129119</v>
      </c>
      <c r="Q10" s="15"/>
      <c r="R10" s="7">
        <f aca="true" t="shared" si="1" ref="R10:R33">P10*100/N10</f>
        <v>94.48040529848276</v>
      </c>
      <c r="S10" s="27">
        <v>767010</v>
      </c>
      <c r="T10" s="15"/>
      <c r="W10" s="4">
        <f aca="true" t="shared" si="2" ref="W10:W32">S10*100/N10</f>
        <v>5.519594701517235</v>
      </c>
      <c r="X10" s="8">
        <f aca="true" t="shared" si="3" ref="X10:X33">R10+W10</f>
        <v>100</v>
      </c>
    </row>
    <row r="11" spans="1:24" ht="17.25" customHeight="1">
      <c r="A11" s="30" t="s">
        <v>8</v>
      </c>
      <c r="B11" s="31"/>
      <c r="C11" s="31"/>
      <c r="D11" s="31"/>
      <c r="E11" s="31"/>
      <c r="F11" s="31"/>
      <c r="G11" s="31"/>
      <c r="H11" s="32"/>
      <c r="I11" s="14">
        <f>I12+I13</f>
        <v>12535240</v>
      </c>
      <c r="J11" s="15"/>
      <c r="K11" s="4">
        <f>K13+K12</f>
        <v>4142354</v>
      </c>
      <c r="L11" s="24">
        <f>L12+L13</f>
        <v>4911114</v>
      </c>
      <c r="M11" s="15"/>
      <c r="N11" s="24">
        <f t="shared" si="0"/>
        <v>11766480</v>
      </c>
      <c r="O11" s="15"/>
      <c r="P11" s="14">
        <f>P12+P13</f>
        <v>11514724.129999999</v>
      </c>
      <c r="Q11" s="15"/>
      <c r="R11" s="7">
        <f t="shared" si="1"/>
        <v>97.86039775701825</v>
      </c>
      <c r="S11" s="14">
        <f>S12+S13</f>
        <v>251755.87</v>
      </c>
      <c r="T11" s="15"/>
      <c r="W11" s="4">
        <f t="shared" si="2"/>
        <v>2.1396022429817583</v>
      </c>
      <c r="X11" s="8">
        <f t="shared" si="3"/>
        <v>100</v>
      </c>
    </row>
    <row r="12" spans="1:24" ht="17.25" customHeight="1">
      <c r="A12" s="25" t="s">
        <v>9</v>
      </c>
      <c r="B12" s="26"/>
      <c r="C12" s="26"/>
      <c r="D12" s="26"/>
      <c r="E12" s="26"/>
      <c r="F12" s="26"/>
      <c r="G12" s="26"/>
      <c r="H12" s="26"/>
      <c r="I12" s="27">
        <v>11483240</v>
      </c>
      <c r="J12" s="15"/>
      <c r="K12" s="3">
        <v>1010224</v>
      </c>
      <c r="L12" s="28">
        <v>4008804</v>
      </c>
      <c r="M12" s="15"/>
      <c r="N12" s="28">
        <f t="shared" si="0"/>
        <v>8484660</v>
      </c>
      <c r="O12" s="15"/>
      <c r="P12" s="27">
        <f>7930820+490980</f>
        <v>8421800</v>
      </c>
      <c r="Q12" s="15"/>
      <c r="R12" s="7">
        <f t="shared" si="1"/>
        <v>99.25913354218083</v>
      </c>
      <c r="S12" s="27">
        <v>62860</v>
      </c>
      <c r="T12" s="15"/>
      <c r="W12" s="4">
        <f t="shared" si="2"/>
        <v>0.7408664578191702</v>
      </c>
      <c r="X12" s="8">
        <f t="shared" si="3"/>
        <v>100</v>
      </c>
    </row>
    <row r="13" spans="1:24" ht="17.25" customHeight="1">
      <c r="A13" s="25" t="s">
        <v>10</v>
      </c>
      <c r="B13" s="26"/>
      <c r="C13" s="26"/>
      <c r="D13" s="26"/>
      <c r="E13" s="26"/>
      <c r="F13" s="26"/>
      <c r="G13" s="26"/>
      <c r="H13" s="26"/>
      <c r="I13" s="27">
        <v>1052000</v>
      </c>
      <c r="J13" s="15"/>
      <c r="K13" s="3">
        <v>3132130</v>
      </c>
      <c r="L13" s="28">
        <v>902310</v>
      </c>
      <c r="M13" s="15"/>
      <c r="N13" s="28">
        <f t="shared" si="0"/>
        <v>3281820</v>
      </c>
      <c r="O13" s="15"/>
      <c r="P13" s="27">
        <v>3092924.13</v>
      </c>
      <c r="Q13" s="15"/>
      <c r="R13" s="7">
        <f t="shared" si="1"/>
        <v>94.24417335502861</v>
      </c>
      <c r="S13" s="27">
        <v>188895.87</v>
      </c>
      <c r="T13" s="15"/>
      <c r="W13" s="4">
        <f t="shared" si="2"/>
        <v>5.755826644971388</v>
      </c>
      <c r="X13" s="8">
        <f t="shared" si="3"/>
        <v>100</v>
      </c>
    </row>
    <row r="14" spans="1:24" ht="17.25" customHeight="1">
      <c r="A14" s="30" t="s">
        <v>11</v>
      </c>
      <c r="B14" s="31"/>
      <c r="C14" s="31"/>
      <c r="D14" s="31"/>
      <c r="E14" s="31"/>
      <c r="F14" s="31"/>
      <c r="G14" s="31"/>
      <c r="H14" s="32"/>
      <c r="I14" s="34">
        <f>I15+I16</f>
        <v>877230</v>
      </c>
      <c r="J14" s="35"/>
      <c r="K14" s="4">
        <f>K15+K16</f>
        <v>522950</v>
      </c>
      <c r="L14" s="36">
        <f>L15+L16</f>
        <v>261750</v>
      </c>
      <c r="M14" s="37"/>
      <c r="N14" s="24">
        <f t="shared" si="0"/>
        <v>1138430</v>
      </c>
      <c r="O14" s="15"/>
      <c r="P14" s="34">
        <f>P15+P16</f>
        <v>1123730</v>
      </c>
      <c r="Q14" s="35"/>
      <c r="R14" s="7">
        <f t="shared" si="1"/>
        <v>98.70874801261387</v>
      </c>
      <c r="S14" s="34">
        <f>S15+S16</f>
        <v>14700</v>
      </c>
      <c r="T14" s="35"/>
      <c r="W14" s="4">
        <f t="shared" si="2"/>
        <v>1.291251987386137</v>
      </c>
      <c r="X14" s="8">
        <f t="shared" si="3"/>
        <v>100</v>
      </c>
    </row>
    <row r="15" spans="1:24" ht="17.25" customHeight="1">
      <c r="A15" s="25" t="s">
        <v>12</v>
      </c>
      <c r="B15" s="26"/>
      <c r="C15" s="26"/>
      <c r="D15" s="26"/>
      <c r="E15" s="26"/>
      <c r="F15" s="26"/>
      <c r="G15" s="26"/>
      <c r="H15" s="26"/>
      <c r="I15" s="27">
        <v>377230</v>
      </c>
      <c r="J15" s="15"/>
      <c r="K15" s="3">
        <v>2700</v>
      </c>
      <c r="L15" s="28">
        <v>0</v>
      </c>
      <c r="M15" s="15"/>
      <c r="N15" s="28">
        <f t="shared" si="0"/>
        <v>379930</v>
      </c>
      <c r="O15" s="15"/>
      <c r="P15" s="27">
        <f>358800+21130</f>
        <v>379930</v>
      </c>
      <c r="Q15" s="15"/>
      <c r="R15" s="7">
        <f t="shared" si="1"/>
        <v>100</v>
      </c>
      <c r="S15" s="27">
        <v>0</v>
      </c>
      <c r="T15" s="15"/>
      <c r="W15" s="4">
        <f t="shared" si="2"/>
        <v>0</v>
      </c>
      <c r="X15" s="8">
        <f t="shared" si="3"/>
        <v>100</v>
      </c>
    </row>
    <row r="16" spans="1:24" ht="17.25" customHeight="1">
      <c r="A16" s="25" t="s">
        <v>13</v>
      </c>
      <c r="B16" s="26"/>
      <c r="C16" s="26"/>
      <c r="D16" s="26"/>
      <c r="E16" s="26"/>
      <c r="F16" s="26"/>
      <c r="G16" s="26"/>
      <c r="H16" s="26"/>
      <c r="I16" s="27">
        <v>500000</v>
      </c>
      <c r="J16" s="15"/>
      <c r="K16" s="3">
        <v>520250</v>
      </c>
      <c r="L16" s="28">
        <v>261750</v>
      </c>
      <c r="M16" s="15"/>
      <c r="N16" s="28">
        <f t="shared" si="0"/>
        <v>758500</v>
      </c>
      <c r="O16" s="15"/>
      <c r="P16" s="27">
        <v>743800</v>
      </c>
      <c r="Q16" s="15"/>
      <c r="R16" s="7">
        <f t="shared" si="1"/>
        <v>98.06196440342782</v>
      </c>
      <c r="S16" s="27">
        <v>14700</v>
      </c>
      <c r="T16" s="15"/>
      <c r="W16" s="4">
        <f t="shared" si="2"/>
        <v>1.9380355965721818</v>
      </c>
      <c r="X16" s="8">
        <f t="shared" si="3"/>
        <v>100</v>
      </c>
    </row>
    <row r="17" spans="1:24" ht="17.25" customHeight="1">
      <c r="A17" s="30" t="s">
        <v>14</v>
      </c>
      <c r="B17" s="31"/>
      <c r="C17" s="31"/>
      <c r="D17" s="31"/>
      <c r="E17" s="31"/>
      <c r="F17" s="31"/>
      <c r="G17" s="31"/>
      <c r="H17" s="32"/>
      <c r="I17" s="14">
        <f>I18+I19</f>
        <v>12653445</v>
      </c>
      <c r="J17" s="15"/>
      <c r="K17" s="4">
        <f>K18+K19</f>
        <v>293430</v>
      </c>
      <c r="L17" s="24">
        <f>L18+L19</f>
        <v>184640</v>
      </c>
      <c r="M17" s="15"/>
      <c r="N17" s="24">
        <f t="shared" si="0"/>
        <v>12762235</v>
      </c>
      <c r="O17" s="15"/>
      <c r="P17" s="14">
        <f>P18+P19</f>
        <v>12664148.4</v>
      </c>
      <c r="Q17" s="15"/>
      <c r="R17" s="7">
        <f t="shared" si="1"/>
        <v>99.2314308583097</v>
      </c>
      <c r="S17" s="14">
        <f>S18+S19</f>
        <v>98086.6</v>
      </c>
      <c r="T17" s="15"/>
      <c r="W17" s="4">
        <f t="shared" si="2"/>
        <v>0.7685691416903074</v>
      </c>
      <c r="X17" s="8">
        <f t="shared" si="3"/>
        <v>100</v>
      </c>
    </row>
    <row r="18" spans="1:24" ht="17.25" customHeight="1">
      <c r="A18" s="25" t="s">
        <v>18</v>
      </c>
      <c r="B18" s="26"/>
      <c r="C18" s="26"/>
      <c r="D18" s="26"/>
      <c r="E18" s="26"/>
      <c r="F18" s="26"/>
      <c r="G18" s="26"/>
      <c r="H18" s="26"/>
      <c r="I18" s="27">
        <v>6604770</v>
      </c>
      <c r="J18" s="15"/>
      <c r="K18" s="3">
        <v>140640</v>
      </c>
      <c r="L18" s="28">
        <v>157640</v>
      </c>
      <c r="M18" s="15"/>
      <c r="N18" s="28">
        <f t="shared" si="0"/>
        <v>6587770</v>
      </c>
      <c r="O18" s="15"/>
      <c r="P18" s="27">
        <f>6047812+442958</f>
        <v>6490770</v>
      </c>
      <c r="Q18" s="15"/>
      <c r="R18" s="7">
        <f t="shared" si="1"/>
        <v>98.52757458138338</v>
      </c>
      <c r="S18" s="27">
        <v>97000</v>
      </c>
      <c r="T18" s="15"/>
      <c r="W18" s="4">
        <f t="shared" si="2"/>
        <v>1.4724254186166184</v>
      </c>
      <c r="X18" s="8">
        <f t="shared" si="3"/>
        <v>100</v>
      </c>
    </row>
    <row r="19" spans="1:24" ht="17.25" customHeight="1">
      <c r="A19" s="25" t="s">
        <v>19</v>
      </c>
      <c r="B19" s="26"/>
      <c r="C19" s="26"/>
      <c r="D19" s="26"/>
      <c r="E19" s="26"/>
      <c r="F19" s="26"/>
      <c r="G19" s="26"/>
      <c r="H19" s="26"/>
      <c r="I19" s="27">
        <v>6048675</v>
      </c>
      <c r="J19" s="15"/>
      <c r="K19" s="3">
        <v>152790</v>
      </c>
      <c r="L19" s="28">
        <v>27000</v>
      </c>
      <c r="M19" s="15"/>
      <c r="N19" s="28">
        <f t="shared" si="0"/>
        <v>6174465</v>
      </c>
      <c r="O19" s="15"/>
      <c r="P19" s="27">
        <v>6173378.4</v>
      </c>
      <c r="Q19" s="15"/>
      <c r="R19" s="7">
        <f t="shared" si="1"/>
        <v>99.98240171415661</v>
      </c>
      <c r="S19" s="27">
        <v>1086.6</v>
      </c>
      <c r="T19" s="15"/>
      <c r="W19" s="4">
        <f t="shared" si="2"/>
        <v>0.017598285843388857</v>
      </c>
      <c r="X19" s="8">
        <f t="shared" si="3"/>
        <v>100</v>
      </c>
    </row>
    <row r="20" spans="1:24" ht="17.25">
      <c r="A20" s="30" t="s">
        <v>15</v>
      </c>
      <c r="B20" s="31"/>
      <c r="C20" s="31"/>
      <c r="D20" s="31"/>
      <c r="E20" s="31"/>
      <c r="F20" s="31"/>
      <c r="G20" s="31"/>
      <c r="H20" s="32"/>
      <c r="I20" s="14">
        <v>523705</v>
      </c>
      <c r="J20" s="33"/>
      <c r="K20" s="4">
        <v>63126</v>
      </c>
      <c r="L20" s="24">
        <v>145510</v>
      </c>
      <c r="M20" s="33"/>
      <c r="N20" s="24">
        <f t="shared" si="0"/>
        <v>441321</v>
      </c>
      <c r="O20" s="15"/>
      <c r="P20" s="14">
        <f>439220.62+2100</f>
        <v>441320.62</v>
      </c>
      <c r="Q20" s="33"/>
      <c r="R20" s="7">
        <f t="shared" si="1"/>
        <v>99.99991389487471</v>
      </c>
      <c r="S20" s="14">
        <v>0.38</v>
      </c>
      <c r="T20" s="33"/>
      <c r="W20" s="4">
        <f t="shared" si="2"/>
        <v>8.610512529428693E-05</v>
      </c>
      <c r="X20" s="8">
        <f t="shared" si="3"/>
        <v>100</v>
      </c>
    </row>
    <row r="21" spans="1:24" ht="17.25">
      <c r="A21" s="25" t="s">
        <v>20</v>
      </c>
      <c r="B21" s="26"/>
      <c r="C21" s="26"/>
      <c r="D21" s="26"/>
      <c r="E21" s="26"/>
      <c r="F21" s="26"/>
      <c r="G21" s="26"/>
      <c r="H21" s="26"/>
      <c r="I21" s="27">
        <v>523705</v>
      </c>
      <c r="J21" s="15"/>
      <c r="K21" s="3">
        <v>63126</v>
      </c>
      <c r="L21" s="28">
        <v>145510</v>
      </c>
      <c r="M21" s="15"/>
      <c r="N21" s="28">
        <f t="shared" si="0"/>
        <v>441321</v>
      </c>
      <c r="O21" s="15"/>
      <c r="P21" s="27">
        <f>439220.62+2100</f>
        <v>441320.62</v>
      </c>
      <c r="Q21" s="15"/>
      <c r="R21" s="7">
        <f t="shared" si="1"/>
        <v>99.99991389487471</v>
      </c>
      <c r="S21" s="27">
        <v>0.38</v>
      </c>
      <c r="T21" s="15"/>
      <c r="W21" s="4">
        <f t="shared" si="2"/>
        <v>8.610512529428693E-05</v>
      </c>
      <c r="X21" s="8">
        <f t="shared" si="3"/>
        <v>100</v>
      </c>
    </row>
    <row r="22" spans="1:24" ht="17.25" customHeight="1">
      <c r="A22" s="30" t="s">
        <v>16</v>
      </c>
      <c r="B22" s="31"/>
      <c r="C22" s="31"/>
      <c r="D22" s="31"/>
      <c r="E22" s="31"/>
      <c r="F22" s="31"/>
      <c r="G22" s="31"/>
      <c r="H22" s="32"/>
      <c r="I22" s="14">
        <f>I23+I24</f>
        <v>3689160</v>
      </c>
      <c r="J22" s="15"/>
      <c r="K22" s="4">
        <f>K23+K24</f>
        <v>340100</v>
      </c>
      <c r="L22" s="24">
        <f>L23+L24</f>
        <v>251600</v>
      </c>
      <c r="M22" s="15"/>
      <c r="N22" s="24">
        <f t="shared" si="0"/>
        <v>3777660</v>
      </c>
      <c r="O22" s="15"/>
      <c r="P22" s="14">
        <f>P23+P24</f>
        <v>3619254.94</v>
      </c>
      <c r="Q22" s="15"/>
      <c r="R22" s="7">
        <f t="shared" si="1"/>
        <v>95.80679415299419</v>
      </c>
      <c r="S22" s="14">
        <f>S23+S24</f>
        <v>158405.06</v>
      </c>
      <c r="T22" s="15"/>
      <c r="W22" s="4">
        <f t="shared" si="2"/>
        <v>4.193205847005818</v>
      </c>
      <c r="X22" s="8">
        <f t="shared" si="3"/>
        <v>100</v>
      </c>
    </row>
    <row r="23" spans="1:24" ht="17.25" customHeight="1">
      <c r="A23" s="25" t="s">
        <v>21</v>
      </c>
      <c r="B23" s="26"/>
      <c r="C23" s="26"/>
      <c r="D23" s="26"/>
      <c r="E23" s="26"/>
      <c r="F23" s="26"/>
      <c r="G23" s="26"/>
      <c r="H23" s="26"/>
      <c r="I23" s="27">
        <v>2389160</v>
      </c>
      <c r="J23" s="15"/>
      <c r="K23" s="3">
        <v>240100</v>
      </c>
      <c r="L23" s="28">
        <v>251600</v>
      </c>
      <c r="M23" s="15"/>
      <c r="N23" s="28">
        <f t="shared" si="0"/>
        <v>2377660</v>
      </c>
      <c r="O23" s="15"/>
      <c r="P23" s="27">
        <f>2158871+103900</f>
        <v>2262771</v>
      </c>
      <c r="Q23" s="15"/>
      <c r="R23" s="7">
        <f t="shared" si="1"/>
        <v>95.16798028313552</v>
      </c>
      <c r="S23" s="27">
        <v>114889</v>
      </c>
      <c r="T23" s="15"/>
      <c r="W23" s="4">
        <f t="shared" si="2"/>
        <v>4.8320197168644805</v>
      </c>
      <c r="X23" s="8">
        <f t="shared" si="3"/>
        <v>100</v>
      </c>
    </row>
    <row r="24" spans="1:24" ht="17.25" customHeight="1">
      <c r="A24" s="25" t="s">
        <v>22</v>
      </c>
      <c r="B24" s="26"/>
      <c r="C24" s="26"/>
      <c r="D24" s="26"/>
      <c r="E24" s="26"/>
      <c r="F24" s="26"/>
      <c r="G24" s="26"/>
      <c r="H24" s="26"/>
      <c r="I24" s="27">
        <v>1300000</v>
      </c>
      <c r="J24" s="15"/>
      <c r="K24" s="3">
        <v>100000</v>
      </c>
      <c r="L24" s="28">
        <v>0</v>
      </c>
      <c r="M24" s="15"/>
      <c r="N24" s="28">
        <f t="shared" si="0"/>
        <v>1400000</v>
      </c>
      <c r="O24" s="15"/>
      <c r="P24" s="27">
        <v>1356483.94</v>
      </c>
      <c r="Q24" s="15"/>
      <c r="R24" s="7">
        <f t="shared" si="1"/>
        <v>96.89171</v>
      </c>
      <c r="S24" s="27">
        <v>43516.06</v>
      </c>
      <c r="T24" s="15"/>
      <c r="W24" s="4">
        <f t="shared" si="2"/>
        <v>3.10829</v>
      </c>
      <c r="X24" s="8">
        <f t="shared" si="3"/>
        <v>100</v>
      </c>
    </row>
    <row r="25" spans="1:24" ht="17.25" customHeight="1">
      <c r="A25" s="30" t="s">
        <v>17</v>
      </c>
      <c r="B25" s="31"/>
      <c r="C25" s="31"/>
      <c r="D25" s="31"/>
      <c r="E25" s="31"/>
      <c r="F25" s="31"/>
      <c r="G25" s="31"/>
      <c r="H25" s="32"/>
      <c r="I25" s="14">
        <v>150000</v>
      </c>
      <c r="J25" s="15"/>
      <c r="K25" s="4">
        <v>0</v>
      </c>
      <c r="L25" s="24">
        <v>78000</v>
      </c>
      <c r="M25" s="15"/>
      <c r="N25" s="24">
        <f t="shared" si="0"/>
        <v>72000</v>
      </c>
      <c r="O25" s="15"/>
      <c r="P25" s="14">
        <v>61165</v>
      </c>
      <c r="Q25" s="15"/>
      <c r="R25" s="7">
        <f t="shared" si="1"/>
        <v>84.95138888888889</v>
      </c>
      <c r="S25" s="14">
        <v>10835</v>
      </c>
      <c r="T25" s="15"/>
      <c r="W25" s="4">
        <f t="shared" si="2"/>
        <v>15.04861111111111</v>
      </c>
      <c r="X25" s="8">
        <f t="shared" si="3"/>
        <v>100</v>
      </c>
    </row>
    <row r="26" spans="1:24" ht="17.25" customHeight="1">
      <c r="A26" s="25" t="s">
        <v>23</v>
      </c>
      <c r="B26" s="26"/>
      <c r="C26" s="26"/>
      <c r="D26" s="26"/>
      <c r="E26" s="26"/>
      <c r="F26" s="26"/>
      <c r="G26" s="26"/>
      <c r="H26" s="26"/>
      <c r="I26" s="27">
        <v>150000</v>
      </c>
      <c r="J26" s="15"/>
      <c r="K26" s="3">
        <v>0</v>
      </c>
      <c r="L26" s="28">
        <v>78000</v>
      </c>
      <c r="M26" s="15"/>
      <c r="N26" s="28">
        <f t="shared" si="0"/>
        <v>72000</v>
      </c>
      <c r="O26" s="15"/>
      <c r="P26" s="27">
        <v>61165</v>
      </c>
      <c r="Q26" s="15"/>
      <c r="R26" s="7">
        <f t="shared" si="1"/>
        <v>84.95138888888889</v>
      </c>
      <c r="S26" s="27">
        <v>10835</v>
      </c>
      <c r="T26" s="15"/>
      <c r="W26" s="4">
        <f t="shared" si="2"/>
        <v>15.04861111111111</v>
      </c>
      <c r="X26" s="8">
        <f t="shared" si="3"/>
        <v>100</v>
      </c>
    </row>
    <row r="27" spans="1:24" ht="17.25">
      <c r="A27" s="30" t="s">
        <v>24</v>
      </c>
      <c r="B27" s="31"/>
      <c r="C27" s="31"/>
      <c r="D27" s="31"/>
      <c r="E27" s="31"/>
      <c r="F27" s="31"/>
      <c r="G27" s="31"/>
      <c r="H27" s="32"/>
      <c r="I27" s="14">
        <f>I28+I29</f>
        <v>355000</v>
      </c>
      <c r="J27" s="15"/>
      <c r="K27" s="4">
        <f>K28+K29</f>
        <v>15000</v>
      </c>
      <c r="L27" s="24">
        <f>L28+L29</f>
        <v>199150</v>
      </c>
      <c r="M27" s="15"/>
      <c r="N27" s="24">
        <f t="shared" si="0"/>
        <v>170850</v>
      </c>
      <c r="O27" s="15"/>
      <c r="P27" s="14">
        <f>P28+P29</f>
        <v>170840</v>
      </c>
      <c r="Q27" s="15"/>
      <c r="R27" s="7">
        <f t="shared" si="1"/>
        <v>99.99414691249635</v>
      </c>
      <c r="S27" s="14">
        <f>S28+S29</f>
        <v>10</v>
      </c>
      <c r="T27" s="15"/>
      <c r="W27" s="4">
        <f t="shared" si="2"/>
        <v>0.005853087503658179</v>
      </c>
      <c r="X27" s="8">
        <f t="shared" si="3"/>
        <v>100</v>
      </c>
    </row>
    <row r="28" spans="1:24" ht="17.25">
      <c r="A28" s="25" t="s">
        <v>25</v>
      </c>
      <c r="B28" s="26"/>
      <c r="C28" s="26"/>
      <c r="D28" s="26"/>
      <c r="E28" s="26"/>
      <c r="F28" s="26"/>
      <c r="G28" s="26"/>
      <c r="H28" s="26"/>
      <c r="I28" s="27">
        <v>165000</v>
      </c>
      <c r="J28" s="15"/>
      <c r="K28" s="3">
        <v>15000</v>
      </c>
      <c r="L28" s="28">
        <v>80000</v>
      </c>
      <c r="M28" s="15"/>
      <c r="N28" s="28">
        <f t="shared" si="0"/>
        <v>100000</v>
      </c>
      <c r="O28" s="15"/>
      <c r="P28" s="27">
        <v>99990</v>
      </c>
      <c r="Q28" s="15"/>
      <c r="R28" s="7">
        <f t="shared" si="1"/>
        <v>99.99</v>
      </c>
      <c r="S28" s="27">
        <v>10</v>
      </c>
      <c r="T28" s="15"/>
      <c r="W28" s="4">
        <f t="shared" si="2"/>
        <v>0.01</v>
      </c>
      <c r="X28" s="8">
        <f t="shared" si="3"/>
        <v>100</v>
      </c>
    </row>
    <row r="29" spans="1:24" ht="17.25">
      <c r="A29" s="25" t="s">
        <v>26</v>
      </c>
      <c r="B29" s="26"/>
      <c r="C29" s="26"/>
      <c r="D29" s="26"/>
      <c r="E29" s="26"/>
      <c r="F29" s="26"/>
      <c r="G29" s="26"/>
      <c r="H29" s="26"/>
      <c r="I29" s="27">
        <v>190000</v>
      </c>
      <c r="J29" s="15"/>
      <c r="K29" s="3">
        <v>0</v>
      </c>
      <c r="L29" s="28">
        <v>119150</v>
      </c>
      <c r="M29" s="15"/>
      <c r="N29" s="28">
        <f t="shared" si="0"/>
        <v>70850</v>
      </c>
      <c r="O29" s="15"/>
      <c r="P29" s="27">
        <v>70850</v>
      </c>
      <c r="Q29" s="15"/>
      <c r="R29" s="7">
        <f t="shared" si="1"/>
        <v>100</v>
      </c>
      <c r="S29" s="27">
        <v>0</v>
      </c>
      <c r="T29" s="15"/>
      <c r="W29" s="4">
        <f t="shared" si="2"/>
        <v>0</v>
      </c>
      <c r="X29" s="8">
        <f t="shared" si="3"/>
        <v>100</v>
      </c>
    </row>
    <row r="30" spans="1:24" ht="17.25" customHeight="1">
      <c r="A30" s="30" t="s">
        <v>27</v>
      </c>
      <c r="B30" s="31"/>
      <c r="C30" s="31"/>
      <c r="D30" s="31"/>
      <c r="E30" s="31"/>
      <c r="F30" s="31"/>
      <c r="G30" s="31"/>
      <c r="H30" s="32"/>
      <c r="I30" s="14">
        <f>I31+I32</f>
        <v>4635000</v>
      </c>
      <c r="J30" s="15"/>
      <c r="K30" s="4">
        <f>K31+K32</f>
        <v>100000</v>
      </c>
      <c r="L30" s="24">
        <f>L31+L32</f>
        <v>236310</v>
      </c>
      <c r="M30" s="15"/>
      <c r="N30" s="24">
        <f t="shared" si="0"/>
        <v>4498690</v>
      </c>
      <c r="O30" s="15"/>
      <c r="P30" s="14">
        <f>P31+P32</f>
        <v>4453802</v>
      </c>
      <c r="Q30" s="15"/>
      <c r="R30" s="7">
        <f t="shared" si="1"/>
        <v>99.00219841776162</v>
      </c>
      <c r="S30" s="14">
        <f>S31+S32</f>
        <v>44888</v>
      </c>
      <c r="T30" s="15"/>
      <c r="W30" s="4">
        <f t="shared" si="2"/>
        <v>0.997801582238385</v>
      </c>
      <c r="X30" s="8">
        <f t="shared" si="3"/>
        <v>100</v>
      </c>
    </row>
    <row r="31" spans="1:24" s="5" customFormat="1" ht="17.25" customHeight="1">
      <c r="A31" s="25" t="s">
        <v>28</v>
      </c>
      <c r="B31" s="26"/>
      <c r="C31" s="26"/>
      <c r="D31" s="26"/>
      <c r="E31" s="26"/>
      <c r="F31" s="26"/>
      <c r="G31" s="26"/>
      <c r="H31" s="26"/>
      <c r="I31" s="27">
        <v>4000000</v>
      </c>
      <c r="J31" s="29"/>
      <c r="K31" s="3">
        <v>0</v>
      </c>
      <c r="L31" s="28">
        <v>9000</v>
      </c>
      <c r="M31" s="29"/>
      <c r="N31" s="28">
        <f t="shared" si="0"/>
        <v>3991000</v>
      </c>
      <c r="O31" s="15"/>
      <c r="P31" s="27">
        <f>3945496+1616</f>
        <v>3947112</v>
      </c>
      <c r="Q31" s="29"/>
      <c r="R31" s="7">
        <f t="shared" si="1"/>
        <v>98.90032573289902</v>
      </c>
      <c r="S31" s="27">
        <v>43888</v>
      </c>
      <c r="T31" s="29"/>
      <c r="W31" s="4">
        <f t="shared" si="2"/>
        <v>1.0996742671009772</v>
      </c>
      <c r="X31" s="8">
        <f t="shared" si="3"/>
        <v>100</v>
      </c>
    </row>
    <row r="32" spans="1:24" ht="17.25">
      <c r="A32" s="25" t="s">
        <v>29</v>
      </c>
      <c r="B32" s="26"/>
      <c r="C32" s="26"/>
      <c r="D32" s="26"/>
      <c r="E32" s="26"/>
      <c r="F32" s="26"/>
      <c r="G32" s="26"/>
      <c r="H32" s="26"/>
      <c r="I32" s="27">
        <v>635000</v>
      </c>
      <c r="J32" s="15"/>
      <c r="K32" s="3">
        <v>100000</v>
      </c>
      <c r="L32" s="28">
        <v>227310</v>
      </c>
      <c r="M32" s="15"/>
      <c r="N32" s="28">
        <f t="shared" si="0"/>
        <v>507690</v>
      </c>
      <c r="O32" s="15"/>
      <c r="P32" s="27">
        <v>506690</v>
      </c>
      <c r="Q32" s="15"/>
      <c r="R32" s="7">
        <f t="shared" si="1"/>
        <v>99.80302940770943</v>
      </c>
      <c r="S32" s="27">
        <v>1000</v>
      </c>
      <c r="T32" s="15"/>
      <c r="W32" s="4">
        <f t="shared" si="2"/>
        <v>0.196970592290571</v>
      </c>
      <c r="X32" s="8">
        <f t="shared" si="3"/>
        <v>100</v>
      </c>
    </row>
    <row r="33" spans="1:24" ht="17.25" customHeight="1">
      <c r="A33" s="22" t="s">
        <v>5</v>
      </c>
      <c r="B33" s="23"/>
      <c r="C33" s="23"/>
      <c r="D33" s="23"/>
      <c r="E33" s="23"/>
      <c r="F33" s="23"/>
      <c r="G33" s="23"/>
      <c r="H33" s="15"/>
      <c r="I33" s="14">
        <v>48523795</v>
      </c>
      <c r="J33" s="15"/>
      <c r="K33" s="4">
        <v>6325074</v>
      </c>
      <c r="L33" s="24">
        <v>6325074</v>
      </c>
      <c r="M33" s="15"/>
      <c r="N33" s="24">
        <v>48523795</v>
      </c>
      <c r="O33" s="15"/>
      <c r="P33" s="14">
        <f>P9+P11+P14+P17+P20+P22+P25+P27+P30</f>
        <v>47178104.089999996</v>
      </c>
      <c r="Q33" s="15"/>
      <c r="R33" s="7">
        <f t="shared" si="1"/>
        <v>97.22674017974069</v>
      </c>
      <c r="S33" s="14">
        <v>1345690.91</v>
      </c>
      <c r="T33" s="15"/>
      <c r="W33" s="4">
        <f>S33*100/N33</f>
        <v>2.773259820259318</v>
      </c>
      <c r="X33" s="8">
        <f t="shared" si="3"/>
        <v>100</v>
      </c>
    </row>
    <row r="34" ht="409.5" customHeight="1" hidden="1"/>
  </sheetData>
  <sheetProtection/>
  <mergeCells count="163">
    <mergeCell ref="S7:T7"/>
    <mergeCell ref="A1:V1"/>
    <mergeCell ref="A2:V2"/>
    <mergeCell ref="A3:V3"/>
    <mergeCell ref="A4:V4"/>
    <mergeCell ref="A9:H9"/>
    <mergeCell ref="I9:J9"/>
    <mergeCell ref="L9:M9"/>
    <mergeCell ref="N9:O9"/>
    <mergeCell ref="P9:Q9"/>
    <mergeCell ref="S9:T9"/>
    <mergeCell ref="S10:T10"/>
    <mergeCell ref="A10:H10"/>
    <mergeCell ref="I10:J10"/>
    <mergeCell ref="L10:M10"/>
    <mergeCell ref="N10:O10"/>
    <mergeCell ref="P10:Q10"/>
    <mergeCell ref="A11:H11"/>
    <mergeCell ref="I11:J11"/>
    <mergeCell ref="L11:M11"/>
    <mergeCell ref="N11:O11"/>
    <mergeCell ref="P11:Q11"/>
    <mergeCell ref="S11:T11"/>
    <mergeCell ref="S12:T12"/>
    <mergeCell ref="A12:H12"/>
    <mergeCell ref="I12:J12"/>
    <mergeCell ref="L12:M12"/>
    <mergeCell ref="N12:O12"/>
    <mergeCell ref="P12:Q12"/>
    <mergeCell ref="S13:T13"/>
    <mergeCell ref="A13:H13"/>
    <mergeCell ref="I13:J13"/>
    <mergeCell ref="L13:M13"/>
    <mergeCell ref="N13:O13"/>
    <mergeCell ref="P13:Q13"/>
    <mergeCell ref="A14:H14"/>
    <mergeCell ref="I14:J14"/>
    <mergeCell ref="L14:M14"/>
    <mergeCell ref="N14:O14"/>
    <mergeCell ref="P14:Q14"/>
    <mergeCell ref="S14:T14"/>
    <mergeCell ref="S15:T15"/>
    <mergeCell ref="A15:H15"/>
    <mergeCell ref="I15:J15"/>
    <mergeCell ref="L15:M15"/>
    <mergeCell ref="N15:O15"/>
    <mergeCell ref="P15:Q15"/>
    <mergeCell ref="N17:O17"/>
    <mergeCell ref="P17:Q17"/>
    <mergeCell ref="S16:T16"/>
    <mergeCell ref="A16:H16"/>
    <mergeCell ref="I16:J16"/>
    <mergeCell ref="L16:M16"/>
    <mergeCell ref="N16:O16"/>
    <mergeCell ref="P16:Q16"/>
    <mergeCell ref="N18:O18"/>
    <mergeCell ref="S17:T17"/>
    <mergeCell ref="A18:H18"/>
    <mergeCell ref="I18:J18"/>
    <mergeCell ref="L18:M18"/>
    <mergeCell ref="P18:Q18"/>
    <mergeCell ref="S18:T18"/>
    <mergeCell ref="A17:H17"/>
    <mergeCell ref="I17:J17"/>
    <mergeCell ref="L17:M17"/>
    <mergeCell ref="S19:T19"/>
    <mergeCell ref="A19:H19"/>
    <mergeCell ref="I19:J19"/>
    <mergeCell ref="L19:M19"/>
    <mergeCell ref="N19:O19"/>
    <mergeCell ref="P19:Q19"/>
    <mergeCell ref="A20:H20"/>
    <mergeCell ref="I20:J20"/>
    <mergeCell ref="L20:M20"/>
    <mergeCell ref="N20:O20"/>
    <mergeCell ref="P20:Q20"/>
    <mergeCell ref="S20:T20"/>
    <mergeCell ref="N22:O22"/>
    <mergeCell ref="P22:Q22"/>
    <mergeCell ref="S21:T21"/>
    <mergeCell ref="A21:H21"/>
    <mergeCell ref="I21:J21"/>
    <mergeCell ref="L21:M21"/>
    <mergeCell ref="N21:O21"/>
    <mergeCell ref="P21:Q21"/>
    <mergeCell ref="N23:O23"/>
    <mergeCell ref="S22:T22"/>
    <mergeCell ref="A23:H23"/>
    <mergeCell ref="I23:J23"/>
    <mergeCell ref="L23:M23"/>
    <mergeCell ref="P23:Q23"/>
    <mergeCell ref="S23:T23"/>
    <mergeCell ref="A22:H22"/>
    <mergeCell ref="I22:J22"/>
    <mergeCell ref="L22:M22"/>
    <mergeCell ref="S24:T24"/>
    <mergeCell ref="A24:H24"/>
    <mergeCell ref="I24:J24"/>
    <mergeCell ref="L24:M24"/>
    <mergeCell ref="N24:O24"/>
    <mergeCell ref="P24:Q24"/>
    <mergeCell ref="A25:H25"/>
    <mergeCell ref="I25:J25"/>
    <mergeCell ref="L25:M25"/>
    <mergeCell ref="N25:O25"/>
    <mergeCell ref="P25:Q25"/>
    <mergeCell ref="S25:T25"/>
    <mergeCell ref="S26:T26"/>
    <mergeCell ref="A26:H26"/>
    <mergeCell ref="I26:J26"/>
    <mergeCell ref="L26:M26"/>
    <mergeCell ref="N26:O26"/>
    <mergeCell ref="P26:Q26"/>
    <mergeCell ref="A27:H27"/>
    <mergeCell ref="I27:J27"/>
    <mergeCell ref="L27:M27"/>
    <mergeCell ref="N27:O27"/>
    <mergeCell ref="P27:Q27"/>
    <mergeCell ref="S27:T27"/>
    <mergeCell ref="S28:T28"/>
    <mergeCell ref="A28:H28"/>
    <mergeCell ref="I28:J28"/>
    <mergeCell ref="L28:M28"/>
    <mergeCell ref="N28:O28"/>
    <mergeCell ref="P28:Q28"/>
    <mergeCell ref="S29:T29"/>
    <mergeCell ref="A29:H29"/>
    <mergeCell ref="I29:J29"/>
    <mergeCell ref="L29:M29"/>
    <mergeCell ref="N29:O29"/>
    <mergeCell ref="P29:Q29"/>
    <mergeCell ref="A30:H30"/>
    <mergeCell ref="I30:J30"/>
    <mergeCell ref="L30:M30"/>
    <mergeCell ref="N30:O30"/>
    <mergeCell ref="P30:Q30"/>
    <mergeCell ref="S30:T30"/>
    <mergeCell ref="S32:T32"/>
    <mergeCell ref="S31:T31"/>
    <mergeCell ref="A31:H31"/>
    <mergeCell ref="I31:J31"/>
    <mergeCell ref="L31:M31"/>
    <mergeCell ref="N31:O31"/>
    <mergeCell ref="P31:Q31"/>
    <mergeCell ref="I33:J33"/>
    <mergeCell ref="L33:M33"/>
    <mergeCell ref="N33:O33"/>
    <mergeCell ref="P33:Q33"/>
    <mergeCell ref="A32:H32"/>
    <mergeCell ref="I32:J32"/>
    <mergeCell ref="L32:M32"/>
    <mergeCell ref="N32:O32"/>
    <mergeCell ref="P32:Q32"/>
    <mergeCell ref="S8:T8"/>
    <mergeCell ref="P7:R7"/>
    <mergeCell ref="P8:Q8"/>
    <mergeCell ref="S33:T33"/>
    <mergeCell ref="A7:H8"/>
    <mergeCell ref="I7:J8"/>
    <mergeCell ref="K7:K8"/>
    <mergeCell ref="L7:M8"/>
    <mergeCell ref="N7:O8"/>
    <mergeCell ref="A33:H33"/>
  </mergeCells>
  <printOptions/>
  <pageMargins left="0.4330708661417323" right="0.3937007874015748" top="0.4724409448818898" bottom="0.4724409448818898" header="0.4724409448818898" footer="0.4724409448818898"/>
  <pageSetup horizontalDpi="300" verticalDpi="300" orientation="landscape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2022-05-09T08:01:16Z</dcterms:created>
  <dcterms:modified xsi:type="dcterms:W3CDTF">2022-05-10T03:26:17Z</dcterms:modified>
  <cp:category/>
  <cp:version/>
  <cp:contentType/>
  <cp:contentStatus/>
</cp:coreProperties>
</file>